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gu\Desktop\--NOTRE MAISON HUAHINE\DOSSIER SPONSOR\Simulations\"/>
    </mc:Choice>
  </mc:AlternateContent>
  <xr:revisionPtr revIDLastSave="0" documentId="13_ncr:1_{9CCDC36E-8A01-473F-BA42-8A2F65D27D00}" xr6:coauthVersionLast="45" xr6:coauthVersionMax="45" xr10:uidLastSave="{00000000-0000-0000-0000-000000000000}"/>
  <bookViews>
    <workbookView xWindow="-120" yWindow="-120" windowWidth="29040" windowHeight="15840" xr2:uid="{03C58F1C-2345-43C9-B2BE-69BFB7A9E7BA}"/>
  </bookViews>
  <sheets>
    <sheet name="Feui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 l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M16" i="1"/>
  <c r="N16" i="1"/>
  <c r="O16" i="1"/>
  <c r="P16" i="1"/>
  <c r="Q16" i="1"/>
  <c r="L16" i="1"/>
  <c r="K16" i="1"/>
  <c r="J16" i="1"/>
  <c r="I16" i="1"/>
  <c r="H22" i="1" l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I5" i="1"/>
  <c r="I6" i="1" s="1"/>
  <c r="H6" i="1"/>
  <c r="H9" i="1" s="1"/>
  <c r="H10" i="1" s="1"/>
  <c r="H15" i="1" l="1"/>
  <c r="I22" i="1"/>
  <c r="H14" i="1"/>
  <c r="H13" i="1"/>
  <c r="H20" i="1" s="1"/>
  <c r="I9" i="1"/>
  <c r="I10" i="1" s="1"/>
  <c r="J5" i="1"/>
  <c r="H24" i="1" l="1"/>
  <c r="H23" i="1" s="1"/>
  <c r="H19" i="1"/>
  <c r="I13" i="1"/>
  <c r="I15" i="1"/>
  <c r="J22" i="1"/>
  <c r="I14" i="1"/>
  <c r="K5" i="1"/>
  <c r="J6" i="1"/>
  <c r="J9" i="1" s="1"/>
  <c r="J10" i="1" s="1"/>
  <c r="I20" i="1" l="1"/>
  <c r="J13" i="1"/>
  <c r="J15" i="1"/>
  <c r="K22" i="1"/>
  <c r="J14" i="1"/>
  <c r="L5" i="1"/>
  <c r="K6" i="1"/>
  <c r="K9" i="1" s="1"/>
  <c r="K10" i="1" s="1"/>
  <c r="I24" i="1" l="1"/>
  <c r="I23" i="1" s="1"/>
  <c r="I19" i="1"/>
  <c r="J20" i="1"/>
  <c r="K13" i="1"/>
  <c r="K20" i="1" s="1"/>
  <c r="K15" i="1"/>
  <c r="L22" i="1"/>
  <c r="K14" i="1"/>
  <c r="M5" i="1"/>
  <c r="L6" i="1"/>
  <c r="L9" i="1" s="1"/>
  <c r="L10" i="1" s="1"/>
  <c r="K24" i="1" l="1"/>
  <c r="K19" i="1"/>
  <c r="J24" i="1"/>
  <c r="J23" i="1" s="1"/>
  <c r="J19" i="1"/>
  <c r="L13" i="1"/>
  <c r="L15" i="1"/>
  <c r="M22" i="1"/>
  <c r="L14" i="1"/>
  <c r="N5" i="1"/>
  <c r="M6" i="1"/>
  <c r="M9" i="1" s="1"/>
  <c r="M10" i="1" s="1"/>
  <c r="K23" i="1" l="1"/>
  <c r="L20" i="1"/>
  <c r="M13" i="1"/>
  <c r="M15" i="1"/>
  <c r="N22" i="1"/>
  <c r="M14" i="1"/>
  <c r="O5" i="1"/>
  <c r="N6" i="1"/>
  <c r="N9" i="1" s="1"/>
  <c r="N10" i="1" s="1"/>
  <c r="L24" i="1" l="1"/>
  <c r="L23" i="1" s="1"/>
  <c r="L19" i="1"/>
  <c r="M20" i="1"/>
  <c r="N13" i="1"/>
  <c r="N15" i="1"/>
  <c r="O22" i="1"/>
  <c r="N14" i="1"/>
  <c r="P5" i="1"/>
  <c r="O6" i="1"/>
  <c r="O9" i="1" s="1"/>
  <c r="O10" i="1" s="1"/>
  <c r="N20" i="1" l="1"/>
  <c r="M24" i="1"/>
  <c r="M23" i="1" s="1"/>
  <c r="M19" i="1"/>
  <c r="O13" i="1"/>
  <c r="O15" i="1"/>
  <c r="P22" i="1"/>
  <c r="O14" i="1"/>
  <c r="Q5" i="1"/>
  <c r="P6" i="1"/>
  <c r="P9" i="1" s="1"/>
  <c r="P10" i="1" s="1"/>
  <c r="N24" i="1" l="1"/>
  <c r="N23" i="1" s="1"/>
  <c r="N19" i="1"/>
  <c r="O20" i="1"/>
  <c r="P13" i="1"/>
  <c r="P20" i="1" s="1"/>
  <c r="P15" i="1"/>
  <c r="Q22" i="1"/>
  <c r="P14" i="1"/>
  <c r="R5" i="1"/>
  <c r="Q6" i="1"/>
  <c r="Q9" i="1" s="1"/>
  <c r="Q10" i="1" s="1"/>
  <c r="P24" i="1" l="1"/>
  <c r="P19" i="1"/>
  <c r="O24" i="1"/>
  <c r="O23" i="1" s="1"/>
  <c r="O19" i="1"/>
  <c r="Q13" i="1"/>
  <c r="Q15" i="1"/>
  <c r="R22" i="1"/>
  <c r="Q14" i="1"/>
  <c r="Q20" i="1" s="1"/>
  <c r="S5" i="1"/>
  <c r="R6" i="1"/>
  <c r="R9" i="1" s="1"/>
  <c r="R10" i="1" s="1"/>
  <c r="Q24" i="1" l="1"/>
  <c r="Q23" i="1" s="1"/>
  <c r="Q19" i="1"/>
  <c r="P23" i="1"/>
  <c r="R13" i="1"/>
  <c r="R15" i="1"/>
  <c r="S22" i="1"/>
  <c r="R14" i="1"/>
  <c r="R20" i="1" s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S6" i="1"/>
  <c r="S9" i="1" s="1"/>
  <c r="S10" i="1" s="1"/>
  <c r="R24" i="1" l="1"/>
  <c r="R23" i="1" s="1"/>
  <c r="R19" i="1"/>
  <c r="S13" i="1"/>
  <c r="S15" i="1"/>
  <c r="T22" i="1"/>
  <c r="S14" i="1"/>
  <c r="T6" i="1"/>
  <c r="T9" i="1" s="1"/>
  <c r="T10" i="1" s="1"/>
  <c r="S20" i="1" l="1"/>
  <c r="T13" i="1"/>
  <c r="T15" i="1"/>
  <c r="U22" i="1"/>
  <c r="T14" i="1"/>
  <c r="U6" i="1"/>
  <c r="U9" i="1" s="1"/>
  <c r="U10" i="1" s="1"/>
  <c r="S24" i="1" l="1"/>
  <c r="S23" i="1" s="1"/>
  <c r="S19" i="1"/>
  <c r="T20" i="1"/>
  <c r="U13" i="1"/>
  <c r="U15" i="1"/>
  <c r="V22" i="1"/>
  <c r="U14" i="1"/>
  <c r="V6" i="1"/>
  <c r="V9" i="1" s="1"/>
  <c r="V10" i="1" s="1"/>
  <c r="T24" i="1" l="1"/>
  <c r="T23" i="1" s="1"/>
  <c r="T19" i="1"/>
  <c r="U20" i="1"/>
  <c r="V13" i="1"/>
  <c r="V15" i="1"/>
  <c r="W22" i="1"/>
  <c r="V14" i="1"/>
  <c r="W6" i="1"/>
  <c r="W9" i="1" s="1"/>
  <c r="W10" i="1" s="1"/>
  <c r="U24" i="1" l="1"/>
  <c r="U23" i="1" s="1"/>
  <c r="U19" i="1"/>
  <c r="V20" i="1"/>
  <c r="W13" i="1"/>
  <c r="W15" i="1"/>
  <c r="X22" i="1"/>
  <c r="W14" i="1"/>
  <c r="X6" i="1"/>
  <c r="X9" i="1" s="1"/>
  <c r="X10" i="1" s="1"/>
  <c r="V24" i="1" l="1"/>
  <c r="V23" i="1" s="1"/>
  <c r="V19" i="1"/>
  <c r="W20" i="1"/>
  <c r="X13" i="1"/>
  <c r="X15" i="1"/>
  <c r="Y22" i="1"/>
  <c r="X14" i="1"/>
  <c r="X20" i="1" s="1"/>
  <c r="Y6" i="1"/>
  <c r="Y9" i="1" s="1"/>
  <c r="Y10" i="1" s="1"/>
  <c r="X24" i="1" l="1"/>
  <c r="X19" i="1"/>
  <c r="W24" i="1"/>
  <c r="W23" i="1" s="1"/>
  <c r="W19" i="1"/>
  <c r="Y13" i="1"/>
  <c r="Y15" i="1"/>
  <c r="Z22" i="1"/>
  <c r="Y14" i="1"/>
  <c r="Z6" i="1"/>
  <c r="Z9" i="1" s="1"/>
  <c r="Z10" i="1" s="1"/>
  <c r="X23" i="1" l="1"/>
  <c r="Y20" i="1"/>
  <c r="Z13" i="1"/>
  <c r="Z15" i="1"/>
  <c r="AA22" i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Z14" i="1"/>
  <c r="Z20" i="1" s="1"/>
  <c r="AA6" i="1"/>
  <c r="AA9" i="1" s="1"/>
  <c r="AA10" i="1" s="1"/>
  <c r="Z24" i="1" l="1"/>
  <c r="Z19" i="1"/>
  <c r="Y24" i="1"/>
  <c r="Y23" i="1" s="1"/>
  <c r="Y19" i="1"/>
  <c r="AA13" i="1"/>
  <c r="AA15" i="1"/>
  <c r="AA14" i="1"/>
  <c r="AB6" i="1"/>
  <c r="AB9" i="1" s="1"/>
  <c r="AB10" i="1" s="1"/>
  <c r="AA20" i="1" l="1"/>
  <c r="Z23" i="1"/>
  <c r="AB13" i="1"/>
  <c r="AB15" i="1"/>
  <c r="AB14" i="1"/>
  <c r="AC6" i="1"/>
  <c r="AC9" i="1" s="1"/>
  <c r="AC10" i="1" s="1"/>
  <c r="AB20" i="1" l="1"/>
  <c r="AA24" i="1"/>
  <c r="AA23" i="1" s="1"/>
  <c r="AA19" i="1"/>
  <c r="AC13" i="1"/>
  <c r="AC15" i="1"/>
  <c r="AC14" i="1"/>
  <c r="AD6" i="1"/>
  <c r="AD9" i="1" s="1"/>
  <c r="AD10" i="1" s="1"/>
  <c r="AB24" i="1" l="1"/>
  <c r="AB23" i="1" s="1"/>
  <c r="AB19" i="1"/>
  <c r="AC20" i="1"/>
  <c r="AD13" i="1"/>
  <c r="AD15" i="1"/>
  <c r="AD14" i="1"/>
  <c r="AE6" i="1"/>
  <c r="AE9" i="1" s="1"/>
  <c r="AE10" i="1" s="1"/>
  <c r="AC24" i="1" l="1"/>
  <c r="AC23" i="1" s="1"/>
  <c r="AC19" i="1"/>
  <c r="AD20" i="1"/>
  <c r="AE13" i="1"/>
  <c r="AE15" i="1"/>
  <c r="AE14" i="1"/>
  <c r="AF6" i="1"/>
  <c r="AF9" i="1" s="1"/>
  <c r="AF10" i="1" s="1"/>
  <c r="AD24" i="1" l="1"/>
  <c r="AD23" i="1" s="1"/>
  <c r="AD19" i="1"/>
  <c r="AE20" i="1"/>
  <c r="AF13" i="1"/>
  <c r="AF15" i="1"/>
  <c r="AF14" i="1"/>
  <c r="AG6" i="1"/>
  <c r="AG9" i="1" s="1"/>
  <c r="AG10" i="1" s="1"/>
  <c r="AE24" i="1" l="1"/>
  <c r="AE23" i="1" s="1"/>
  <c r="AE19" i="1"/>
  <c r="AF20" i="1"/>
  <c r="AG13" i="1"/>
  <c r="AG15" i="1"/>
  <c r="AG14" i="1"/>
  <c r="AH6" i="1"/>
  <c r="AH9" i="1" s="1"/>
  <c r="AH10" i="1" s="1"/>
  <c r="AF24" i="1" l="1"/>
  <c r="AF23" i="1" s="1"/>
  <c r="AF19" i="1"/>
  <c r="AG20" i="1"/>
  <c r="AH13" i="1"/>
  <c r="AH15" i="1"/>
  <c r="AH14" i="1"/>
  <c r="AH20" i="1" s="1"/>
  <c r="AI6" i="1"/>
  <c r="AI9" i="1" s="1"/>
  <c r="AI10" i="1" s="1"/>
  <c r="AH24" i="1" l="1"/>
  <c r="AH19" i="1"/>
  <c r="AG24" i="1"/>
  <c r="AG23" i="1" s="1"/>
  <c r="AG19" i="1"/>
  <c r="AI13" i="1"/>
  <c r="AI15" i="1"/>
  <c r="AI14" i="1"/>
  <c r="AK6" i="1"/>
  <c r="AJ6" i="1"/>
  <c r="AJ9" i="1" s="1"/>
  <c r="AJ10" i="1" s="1"/>
  <c r="AH23" i="1" l="1"/>
  <c r="AI20" i="1"/>
  <c r="AJ13" i="1"/>
  <c r="AJ15" i="1"/>
  <c r="AJ14" i="1"/>
  <c r="AK9" i="1"/>
  <c r="AK10" i="1" s="1"/>
  <c r="AJ20" i="1" l="1"/>
  <c r="AI24" i="1"/>
  <c r="AI23" i="1" s="1"/>
  <c r="AI19" i="1"/>
  <c r="AK13" i="1"/>
  <c r="AK15" i="1"/>
  <c r="AK14" i="1"/>
  <c r="AJ24" i="1" l="1"/>
  <c r="AJ23" i="1" s="1"/>
  <c r="AJ19" i="1"/>
  <c r="AK20" i="1"/>
  <c r="AK24" i="1" l="1"/>
  <c r="AK23" i="1" s="1"/>
  <c r="AK19" i="1"/>
</calcChain>
</file>

<file path=xl/sharedStrings.xml><?xml version="1.0" encoding="utf-8"?>
<sst xmlns="http://schemas.openxmlformats.org/spreadsheetml/2006/main" count="79" uniqueCount="79">
  <si>
    <t>Participation à la rénovation :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</si>
  <si>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</si>
  <si>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</si>
  <si>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</si>
  <si>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</si>
  <si>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</si>
  <si>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</si>
  <si>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</si>
  <si>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</si>
  <si>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</si>
  <si>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</si>
  <si>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</si>
  <si>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</si>
  <si>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</si>
  <si>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</si>
  <si>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</si>
  <si>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</si>
  <si>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</si>
  <si>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</si>
  <si>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</si>
  <si>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</si>
  <si>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Année 21</t>
  </si>
  <si>
    <t>Année 22</t>
  </si>
  <si>
    <t>Année 23</t>
  </si>
  <si>
    <t>Année 24</t>
  </si>
  <si>
    <t>Année 25</t>
  </si>
  <si>
    <t>Année 26</t>
  </si>
  <si>
    <t>Année 27</t>
  </si>
  <si>
    <t>Année 28</t>
  </si>
  <si>
    <t>Année 29</t>
  </si>
  <si>
    <t>Année 30</t>
  </si>
  <si>
    <t>Taux de remplissage sur 4mois de haute saison</t>
  </si>
  <si>
    <t>Prix moyen du tarif de location à la Nuit</t>
  </si>
  <si>
    <t>CHIFFRE D'AFFAIRE LOCATIF BRUT</t>
  </si>
  <si>
    <t>Nombre de Jours loué</t>
  </si>
  <si>
    <t>CUMUL TOTAL</t>
  </si>
  <si>
    <t>FRAIS/DEPENSE/IMPOTS/ENTRETIENT</t>
  </si>
  <si>
    <t>frais d'entretient maison/Jardin/Piscine/Loyers/réparations</t>
  </si>
  <si>
    <t>Commision Proprio 10%</t>
  </si>
  <si>
    <t>CA Année 1</t>
  </si>
  <si>
    <t>CA Année 2</t>
  </si>
  <si>
    <t>CA Année 3</t>
  </si>
  <si>
    <t>CA Année 4</t>
  </si>
  <si>
    <t>CA Année 5</t>
  </si>
  <si>
    <t>CA Année 6</t>
  </si>
  <si>
    <t>CA Année 7</t>
  </si>
  <si>
    <t>CA Année 8</t>
  </si>
  <si>
    <t>CA Année 9</t>
  </si>
  <si>
    <t>CA Année 10</t>
  </si>
  <si>
    <t>CA Année 11</t>
  </si>
  <si>
    <t>CA Année 12</t>
  </si>
  <si>
    <t>CA Année 13</t>
  </si>
  <si>
    <t>CA Année 14</t>
  </si>
  <si>
    <t>CA Année 15</t>
  </si>
  <si>
    <t>CA Année 16</t>
  </si>
  <si>
    <t>CA Année 17</t>
  </si>
  <si>
    <t>CA Année 18</t>
  </si>
  <si>
    <t>CA Année 19</t>
  </si>
  <si>
    <t>CA Année 20</t>
  </si>
  <si>
    <t>CA Année 21</t>
  </si>
  <si>
    <t>CA Année 22</t>
  </si>
  <si>
    <t>CA Année 23</t>
  </si>
  <si>
    <t>CA Année 24</t>
  </si>
  <si>
    <t>CA Année 25</t>
  </si>
  <si>
    <t>CA Année 26</t>
  </si>
  <si>
    <t>CA Année 27</t>
  </si>
  <si>
    <t>CA Année 28</t>
  </si>
  <si>
    <t>CA Année 29</t>
  </si>
  <si>
    <t>CA Année 30</t>
  </si>
  <si>
    <t>Frais de gestion Site de location et ménage 12%</t>
  </si>
  <si>
    <t>Commission Rod, supervision et gestion du dossier/billets d'avions/frais/etc 10%</t>
  </si>
  <si>
    <t>Participation</t>
  </si>
  <si>
    <t>Simulation PROJET IMMOBILIER POLYNESIE</t>
  </si>
  <si>
    <t>Met ton chiffre ci-dessous</t>
  </si>
  <si>
    <t>IMPORTANT : Avant de faire une simulation LIRE LE DOSSIER POUR BIEN COMPRENDRE L'OPPORTUNITE</t>
  </si>
  <si>
    <t>REVENUS NET ANNUEL</t>
  </si>
  <si>
    <t>CUMUL REVENUS NET</t>
  </si>
  <si>
    <t>REVENUS NET PAR ANNEE EN FONCTION DE LA REPARTITION</t>
  </si>
  <si>
    <t>CUMUL REVENUS NET EN FONCTION DE LA REPARTITION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</si>
</sst>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_€"/>
    <numFmt numFmtId="166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164" fontId="5" fillId="3" borderId="0" xfId="0" applyNumberFormat="1" applyFont="1" applyFill="1"/>
    <xf numFmtId="164" fontId="5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6" fillId="3" borderId="0" xfId="0" applyFont="1" applyFill="1"/>
    <xf numFmtId="164" fontId="6" fillId="3" borderId="0" xfId="0" applyNumberFormat="1" applyFont="1" applyFill="1"/>
    <xf numFmtId="0" fontId="7" fillId="3" borderId="0" xfId="0" applyFont="1" applyFill="1" applyAlignment="1">
      <alignment horizontal="right"/>
    </xf>
    <xf numFmtId="0" fontId="0" fillId="3" borderId="0" xfId="0" applyFill="1" applyAlignment="1"/>
    <xf numFmtId="0" fontId="8" fillId="3" borderId="0" xfId="0" applyFont="1" applyFill="1" applyAlignment="1">
      <alignment horizontal="right"/>
    </xf>
    <xf numFmtId="1" fontId="0" fillId="0" borderId="0" xfId="0" applyNumberFormat="1" applyFon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164" fontId="10" fillId="0" borderId="0" xfId="0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3" fillId="3" borderId="0" xfId="0" applyNumberFormat="1" applyFont="1" applyFill="1" applyAlignment="1"/>
    <xf numFmtId="0" fontId="14" fillId="0" borderId="0" xfId="0" applyFont="1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166" fontId="1" fillId="0" borderId="0" xfId="0" applyNumberFormat="1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8347-5646-46D9-B775-3A847CB2CDA8}">
  <dimension ref="A1:AL74"/>
  <sheetViews>
    <sheetView tabSelected="1" workbookViewId="0">
      <selection activeCell="C8" sqref="C8"/>
    </sheetView>
  </sheetViews>
  <sheetFormatPr baseColWidth="10" defaultRowHeight="15" x14ac:dyDescent="0.25"/>
  <cols>
    <col min="5" max="5" width="18.140625" customWidth="1"/>
    <col min="8" max="17" width="11.42578125" customWidth="1"/>
    <col min="19" max="36" width="12.28515625" customWidth="1"/>
    <col min="37" max="37" width="11.85546875" customWidth="1"/>
  </cols>
  <sheetData>
    <row r="1" spans="1:37" ht="36" x14ac:dyDescent="0.55000000000000004">
      <c r="C1" s="33" t="s">
        <v>72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37" ht="36" x14ac:dyDescent="0.55000000000000004">
      <c r="C2" s="24"/>
      <c r="D2" s="24"/>
      <c r="E2" s="25" t="s">
        <v>73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37" ht="26.25" x14ac:dyDescent="0.4">
      <c r="A3" s="10"/>
      <c r="B3" s="10"/>
      <c r="C3" s="18"/>
      <c r="D3" s="19" t="s">
        <v>0</v>
      </c>
      <c r="E3" s="26">
        <v>211000</v>
      </c>
      <c r="F3" s="3"/>
    </row>
    <row r="4" spans="1:37" x14ac:dyDescent="0.25">
      <c r="E4" s="4"/>
      <c r="H4" t="s">
        <v>1</v>
      </c>
      <c r="I4" t="s">
        <v>2</v>
      </c>
      <c r="J4" t="s">
        <v>3</v>
      </c>
      <c r="K4" t="s">
        <v>4</v>
      </c>
      <c r="L4" t="s">
        <v>5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11</v>
      </c>
      <c r="S4" t="s">
        <v>12</v>
      </c>
      <c r="T4" t="s">
        <v>13</v>
      </c>
      <c r="U4" t="s">
        <v>14</v>
      </c>
      <c r="V4" t="s">
        <v>15</v>
      </c>
      <c r="W4" t="s">
        <v>16</v>
      </c>
      <c r="X4" t="s">
        <v>17</v>
      </c>
      <c r="Y4" t="s">
        <v>18</v>
      </c>
      <c r="Z4" t="s">
        <v>19</v>
      </c>
      <c r="AA4" t="s">
        <v>20</v>
      </c>
      <c r="AB4" t="s">
        <v>21</v>
      </c>
      <c r="AC4" t="s">
        <v>22</v>
      </c>
      <c r="AD4" t="s">
        <v>23</v>
      </c>
      <c r="AE4" t="s">
        <v>24</v>
      </c>
      <c r="AF4" t="s">
        <v>25</v>
      </c>
      <c r="AG4" t="s">
        <v>26</v>
      </c>
      <c r="AH4" t="s">
        <v>27</v>
      </c>
      <c r="AI4" t="s">
        <v>28</v>
      </c>
      <c r="AJ4" t="s">
        <v>29</v>
      </c>
      <c r="AK4" t="s">
        <v>30</v>
      </c>
    </row>
    <row r="5" spans="1:37" x14ac:dyDescent="0.25">
      <c r="E5" s="4"/>
      <c r="G5" s="2" t="s">
        <v>31</v>
      </c>
      <c r="H5" s="1">
        <v>0.6</v>
      </c>
      <c r="I5" s="1">
        <f>SUM(H5)+2%</f>
        <v>0.62</v>
      </c>
      <c r="J5" s="1">
        <f>SUM(I5)+2%</f>
        <v>0.64</v>
      </c>
      <c r="K5" s="1">
        <f t="shared" ref="K5:T5" si="0">SUM(J5)+2%</f>
        <v>0.66</v>
      </c>
      <c r="L5" s="1">
        <f t="shared" si="0"/>
        <v>0.68</v>
      </c>
      <c r="M5" s="1">
        <f t="shared" si="0"/>
        <v>0.70000000000000007</v>
      </c>
      <c r="N5" s="1">
        <f t="shared" si="0"/>
        <v>0.72000000000000008</v>
      </c>
      <c r="O5" s="1">
        <f t="shared" si="0"/>
        <v>0.7400000000000001</v>
      </c>
      <c r="P5" s="1">
        <f t="shared" si="0"/>
        <v>0.76000000000000012</v>
      </c>
      <c r="Q5" s="1">
        <f t="shared" si="0"/>
        <v>0.78000000000000014</v>
      </c>
      <c r="R5" s="1">
        <f t="shared" si="0"/>
        <v>0.80000000000000016</v>
      </c>
      <c r="S5" s="1">
        <f t="shared" si="0"/>
        <v>0.82000000000000017</v>
      </c>
      <c r="T5" s="1">
        <f t="shared" si="0"/>
        <v>0.84000000000000019</v>
      </c>
      <c r="U5" s="1">
        <f>SUM(T5)+1%</f>
        <v>0.8500000000000002</v>
      </c>
      <c r="V5" s="1">
        <f t="shared" ref="V5:AE5" si="1">SUM(U5)+1%</f>
        <v>0.86000000000000021</v>
      </c>
      <c r="W5" s="1">
        <f t="shared" si="1"/>
        <v>0.87000000000000022</v>
      </c>
      <c r="X5" s="1">
        <f t="shared" si="1"/>
        <v>0.88000000000000023</v>
      </c>
      <c r="Y5" s="1">
        <f t="shared" si="1"/>
        <v>0.89000000000000024</v>
      </c>
      <c r="Z5" s="1">
        <f t="shared" si="1"/>
        <v>0.90000000000000024</v>
      </c>
      <c r="AA5" s="1">
        <f t="shared" si="1"/>
        <v>0.91000000000000025</v>
      </c>
      <c r="AB5" s="1">
        <f t="shared" si="1"/>
        <v>0.92000000000000026</v>
      </c>
      <c r="AC5" s="1">
        <f t="shared" si="1"/>
        <v>0.93000000000000027</v>
      </c>
      <c r="AD5" s="1">
        <f t="shared" si="1"/>
        <v>0.94000000000000028</v>
      </c>
      <c r="AE5" s="1">
        <f t="shared" si="1"/>
        <v>0.95000000000000029</v>
      </c>
      <c r="AF5" s="1">
        <f>SUM(AE5)</f>
        <v>0.95000000000000029</v>
      </c>
      <c r="AG5" s="1">
        <f t="shared" ref="AG5:AK5" si="2">SUM(AF5)</f>
        <v>0.95000000000000029</v>
      </c>
      <c r="AH5" s="1">
        <f t="shared" si="2"/>
        <v>0.95000000000000029</v>
      </c>
      <c r="AI5" s="1">
        <f t="shared" si="2"/>
        <v>0.95000000000000029</v>
      </c>
      <c r="AJ5" s="1">
        <f t="shared" si="2"/>
        <v>0.95000000000000029</v>
      </c>
      <c r="AK5" s="1">
        <f t="shared" si="2"/>
        <v>0.95000000000000029</v>
      </c>
    </row>
    <row r="6" spans="1:37" x14ac:dyDescent="0.25">
      <c r="E6" s="4"/>
      <c r="G6" s="2" t="s">
        <v>34</v>
      </c>
      <c r="H6" s="5">
        <f>SUM(120*H5)</f>
        <v>72</v>
      </c>
      <c r="I6" s="5">
        <f>SUM(120*I5)</f>
        <v>74.400000000000006</v>
      </c>
      <c r="J6" s="5">
        <f>SUM(120*J5)</f>
        <v>76.8</v>
      </c>
      <c r="K6" s="5">
        <f>SUM(120*K5)</f>
        <v>79.2</v>
      </c>
      <c r="L6" s="5">
        <f>SUM(120*L5)</f>
        <v>81.600000000000009</v>
      </c>
      <c r="M6" s="5">
        <f t="shared" ref="M6:W6" si="3">SUM(120*M5)</f>
        <v>84.000000000000014</v>
      </c>
      <c r="N6" s="5">
        <f t="shared" si="3"/>
        <v>86.4</v>
      </c>
      <c r="O6" s="5">
        <f t="shared" si="3"/>
        <v>88.800000000000011</v>
      </c>
      <c r="P6" s="5">
        <f t="shared" si="3"/>
        <v>91.200000000000017</v>
      </c>
      <c r="Q6" s="5">
        <f t="shared" si="3"/>
        <v>93.600000000000023</v>
      </c>
      <c r="R6" s="5">
        <f t="shared" si="3"/>
        <v>96.000000000000014</v>
      </c>
      <c r="S6" s="5">
        <f t="shared" si="3"/>
        <v>98.40000000000002</v>
      </c>
      <c r="T6" s="5">
        <f t="shared" si="3"/>
        <v>100.80000000000003</v>
      </c>
      <c r="U6" s="5">
        <f t="shared" si="3"/>
        <v>102.00000000000003</v>
      </c>
      <c r="V6" s="5">
        <f t="shared" si="3"/>
        <v>103.20000000000003</v>
      </c>
      <c r="W6" s="5">
        <f t="shared" si="3"/>
        <v>104.40000000000002</v>
      </c>
      <c r="X6" s="5">
        <f t="shared" ref="X6" si="4">SUM(120*X5)</f>
        <v>105.60000000000002</v>
      </c>
      <c r="Y6" s="5">
        <f t="shared" ref="Y6" si="5">SUM(120*Y5)</f>
        <v>106.80000000000003</v>
      </c>
      <c r="Z6" s="5">
        <f t="shared" ref="Z6" si="6">SUM(120*Z5)</f>
        <v>108.00000000000003</v>
      </c>
      <c r="AA6" s="5">
        <f t="shared" ref="AA6" si="7">SUM(120*AA5)</f>
        <v>109.20000000000003</v>
      </c>
      <c r="AB6" s="5">
        <f t="shared" ref="AB6" si="8">SUM(120*AB5)</f>
        <v>110.40000000000003</v>
      </c>
      <c r="AC6" s="5">
        <f t="shared" ref="AC6:AH6" si="9">SUM(120*AC5)</f>
        <v>111.60000000000004</v>
      </c>
      <c r="AD6" s="5">
        <f t="shared" si="9"/>
        <v>112.80000000000004</v>
      </c>
      <c r="AE6" s="5">
        <f t="shared" si="9"/>
        <v>114.00000000000003</v>
      </c>
      <c r="AF6" s="5">
        <f t="shared" si="9"/>
        <v>114.00000000000003</v>
      </c>
      <c r="AG6" s="5">
        <f t="shared" si="9"/>
        <v>114.00000000000003</v>
      </c>
      <c r="AH6" s="5">
        <f t="shared" si="9"/>
        <v>114.00000000000003</v>
      </c>
      <c r="AI6" s="5">
        <f t="shared" ref="AI6" si="10">SUM(120*AI5)</f>
        <v>114.00000000000003</v>
      </c>
      <c r="AJ6" s="5">
        <f t="shared" ref="AJ6" si="11">SUM(120*AJ5)</f>
        <v>114.00000000000003</v>
      </c>
      <c r="AK6" s="5">
        <f t="shared" ref="AK6" si="12">SUM(120*AK5)</f>
        <v>114.00000000000003</v>
      </c>
    </row>
    <row r="7" spans="1:37" x14ac:dyDescent="0.25">
      <c r="E7" s="4"/>
      <c r="G7" s="2" t="s">
        <v>32</v>
      </c>
      <c r="H7" s="4">
        <v>1400</v>
      </c>
      <c r="I7" s="4">
        <f>SUM(H7)+100</f>
        <v>1500</v>
      </c>
      <c r="J7" s="4">
        <f t="shared" ref="J7:AK7" si="13">SUM(I7)+100</f>
        <v>1600</v>
      </c>
      <c r="K7" s="4">
        <f t="shared" si="13"/>
        <v>1700</v>
      </c>
      <c r="L7" s="4">
        <f t="shared" si="13"/>
        <v>1800</v>
      </c>
      <c r="M7" s="4">
        <f t="shared" si="13"/>
        <v>1900</v>
      </c>
      <c r="N7" s="4">
        <f t="shared" si="13"/>
        <v>2000</v>
      </c>
      <c r="O7" s="4">
        <f t="shared" si="13"/>
        <v>2100</v>
      </c>
      <c r="P7" s="4">
        <f t="shared" si="13"/>
        <v>2200</v>
      </c>
      <c r="Q7" s="4">
        <f t="shared" si="13"/>
        <v>2300</v>
      </c>
      <c r="R7" s="4">
        <f t="shared" si="13"/>
        <v>2400</v>
      </c>
      <c r="S7" s="4">
        <f t="shared" si="13"/>
        <v>2500</v>
      </c>
      <c r="T7" s="4">
        <f t="shared" si="13"/>
        <v>2600</v>
      </c>
      <c r="U7" s="4">
        <f t="shared" si="13"/>
        <v>2700</v>
      </c>
      <c r="V7" s="4">
        <f t="shared" si="13"/>
        <v>2800</v>
      </c>
      <c r="W7" s="4">
        <f t="shared" si="13"/>
        <v>2900</v>
      </c>
      <c r="X7" s="4">
        <f t="shared" si="13"/>
        <v>3000</v>
      </c>
      <c r="Y7" s="4">
        <f t="shared" si="13"/>
        <v>3100</v>
      </c>
      <c r="Z7" s="4">
        <f t="shared" si="13"/>
        <v>3200</v>
      </c>
      <c r="AA7" s="4">
        <f t="shared" si="13"/>
        <v>3300</v>
      </c>
      <c r="AB7" s="4">
        <f t="shared" si="13"/>
        <v>3400</v>
      </c>
      <c r="AC7" s="4">
        <f t="shared" si="13"/>
        <v>3500</v>
      </c>
      <c r="AD7" s="4">
        <f t="shared" si="13"/>
        <v>3600</v>
      </c>
      <c r="AE7" s="4">
        <f t="shared" si="13"/>
        <v>3700</v>
      </c>
      <c r="AF7" s="4">
        <f t="shared" si="13"/>
        <v>3800</v>
      </c>
      <c r="AG7" s="4">
        <f t="shared" si="13"/>
        <v>3900</v>
      </c>
      <c r="AH7" s="4">
        <f t="shared" si="13"/>
        <v>4000</v>
      </c>
      <c r="AI7" s="4">
        <f t="shared" si="13"/>
        <v>4100</v>
      </c>
      <c r="AJ7" s="4">
        <f t="shared" si="13"/>
        <v>4200</v>
      </c>
      <c r="AK7" s="4">
        <f t="shared" si="13"/>
        <v>4300</v>
      </c>
    </row>
    <row r="8" spans="1:37" x14ac:dyDescent="0.25">
      <c r="E8" s="4"/>
      <c r="H8" t="s">
        <v>39</v>
      </c>
      <c r="I8" t="s">
        <v>40</v>
      </c>
      <c r="J8" t="s">
        <v>41</v>
      </c>
      <c r="K8" t="s">
        <v>42</v>
      </c>
      <c r="L8" t="s">
        <v>43</v>
      </c>
      <c r="M8" t="s">
        <v>44</v>
      </c>
      <c r="N8" t="s">
        <v>45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t="s">
        <v>57</v>
      </c>
      <c r="AA8" t="s">
        <v>58</v>
      </c>
      <c r="AB8" t="s">
        <v>59</v>
      </c>
      <c r="AC8" t="s">
        <v>60</v>
      </c>
      <c r="AD8" t="s">
        <v>61</v>
      </c>
      <c r="AE8" t="s">
        <v>62</v>
      </c>
      <c r="AF8" t="s">
        <v>63</v>
      </c>
      <c r="AG8" t="s">
        <v>64</v>
      </c>
      <c r="AH8" t="s">
        <v>65</v>
      </c>
      <c r="AI8" t="s">
        <v>66</v>
      </c>
      <c r="AJ8" t="s">
        <v>67</v>
      </c>
      <c r="AK8" t="s">
        <v>68</v>
      </c>
    </row>
    <row r="9" spans="1:37" x14ac:dyDescent="0.25">
      <c r="E9" s="4"/>
      <c r="G9" s="2" t="s">
        <v>33</v>
      </c>
      <c r="H9" s="4">
        <f>SUM(H6*H7)</f>
        <v>100800</v>
      </c>
      <c r="I9" s="4">
        <f t="shared" ref="I9:AK9" si="14">SUM(I6*I7)</f>
        <v>111600.00000000001</v>
      </c>
      <c r="J9" s="4">
        <f t="shared" si="14"/>
        <v>122880</v>
      </c>
      <c r="K9" s="4">
        <f t="shared" si="14"/>
        <v>134640</v>
      </c>
      <c r="L9" s="4">
        <f t="shared" si="14"/>
        <v>146880.00000000003</v>
      </c>
      <c r="M9" s="4">
        <f t="shared" si="14"/>
        <v>159600.00000000003</v>
      </c>
      <c r="N9" s="4">
        <f t="shared" si="14"/>
        <v>172800</v>
      </c>
      <c r="O9" s="4">
        <f t="shared" si="14"/>
        <v>186480.00000000003</v>
      </c>
      <c r="P9" s="4">
        <f t="shared" si="14"/>
        <v>200640.00000000003</v>
      </c>
      <c r="Q9" s="4">
        <f t="shared" si="14"/>
        <v>215280.00000000006</v>
      </c>
      <c r="R9" s="4">
        <f t="shared" si="14"/>
        <v>230400.00000000003</v>
      </c>
      <c r="S9" s="4">
        <f t="shared" si="14"/>
        <v>246000.00000000006</v>
      </c>
      <c r="T9" s="4">
        <f t="shared" si="14"/>
        <v>262080.00000000006</v>
      </c>
      <c r="U9" s="4">
        <f t="shared" si="14"/>
        <v>275400.00000000006</v>
      </c>
      <c r="V9" s="4">
        <f t="shared" si="14"/>
        <v>288960.00000000012</v>
      </c>
      <c r="W9" s="4">
        <f>SUM(W6*W7)</f>
        <v>302760.00000000006</v>
      </c>
      <c r="X9" s="4">
        <f t="shared" si="14"/>
        <v>316800.00000000006</v>
      </c>
      <c r="Y9" s="4">
        <f t="shared" si="14"/>
        <v>331080.00000000006</v>
      </c>
      <c r="Z9" s="4">
        <f t="shared" si="14"/>
        <v>345600.00000000012</v>
      </c>
      <c r="AA9" s="4">
        <f t="shared" si="14"/>
        <v>360360.00000000012</v>
      </c>
      <c r="AB9" s="4">
        <f t="shared" si="14"/>
        <v>375360.00000000012</v>
      </c>
      <c r="AC9" s="4">
        <f t="shared" si="14"/>
        <v>390600.00000000012</v>
      </c>
      <c r="AD9" s="4">
        <f t="shared" si="14"/>
        <v>406080.00000000012</v>
      </c>
      <c r="AE9" s="4">
        <f t="shared" si="14"/>
        <v>421800.00000000012</v>
      </c>
      <c r="AF9" s="4">
        <f t="shared" si="14"/>
        <v>433200.00000000012</v>
      </c>
      <c r="AG9" s="4">
        <f t="shared" si="14"/>
        <v>444600.00000000012</v>
      </c>
      <c r="AH9" s="4">
        <f t="shared" si="14"/>
        <v>456000.00000000012</v>
      </c>
      <c r="AI9" s="4">
        <f t="shared" si="14"/>
        <v>467400.00000000012</v>
      </c>
      <c r="AJ9" s="4">
        <f t="shared" si="14"/>
        <v>478800.00000000012</v>
      </c>
      <c r="AK9" s="4">
        <f t="shared" si="14"/>
        <v>490200.00000000012</v>
      </c>
    </row>
    <row r="10" spans="1:37" x14ac:dyDescent="0.25">
      <c r="E10" s="4"/>
      <c r="F10" s="8"/>
      <c r="G10" s="9" t="s">
        <v>35</v>
      </c>
      <c r="H10" s="4">
        <f>SUM(H9)</f>
        <v>100800</v>
      </c>
      <c r="I10" s="4">
        <f>SUM(H10+I9)</f>
        <v>212400</v>
      </c>
      <c r="J10" s="4">
        <f>SUM(I10+J9)</f>
        <v>335280</v>
      </c>
      <c r="K10" s="4">
        <f>SUM(J10+K9)</f>
        <v>469920</v>
      </c>
      <c r="L10" s="4">
        <f>SUM(K10+L9)</f>
        <v>616800</v>
      </c>
      <c r="M10" s="4">
        <f t="shared" ref="M10:AK10" si="15">SUM(L10+M9)</f>
        <v>776400</v>
      </c>
      <c r="N10" s="4">
        <f t="shared" si="15"/>
        <v>949200</v>
      </c>
      <c r="O10" s="4">
        <f t="shared" si="15"/>
        <v>1135680</v>
      </c>
      <c r="P10" s="4">
        <f t="shared" si="15"/>
        <v>1336320</v>
      </c>
      <c r="Q10" s="4">
        <f t="shared" si="15"/>
        <v>1551600</v>
      </c>
      <c r="R10" s="4">
        <f t="shared" si="15"/>
        <v>1782000</v>
      </c>
      <c r="S10" s="4">
        <f t="shared" si="15"/>
        <v>2028000</v>
      </c>
      <c r="T10" s="4">
        <f t="shared" si="15"/>
        <v>2290080</v>
      </c>
      <c r="U10" s="4">
        <f t="shared" si="15"/>
        <v>2565480</v>
      </c>
      <c r="V10" s="4">
        <f t="shared" si="15"/>
        <v>2854440</v>
      </c>
      <c r="W10" s="4">
        <f t="shared" si="15"/>
        <v>3157200</v>
      </c>
      <c r="X10" s="4">
        <f t="shared" si="15"/>
        <v>3474000</v>
      </c>
      <c r="Y10" s="4">
        <f t="shared" si="15"/>
        <v>3805080</v>
      </c>
      <c r="Z10" s="4">
        <f t="shared" si="15"/>
        <v>4150680</v>
      </c>
      <c r="AA10" s="4">
        <f t="shared" si="15"/>
        <v>4511040</v>
      </c>
      <c r="AB10" s="4">
        <f t="shared" si="15"/>
        <v>4886400</v>
      </c>
      <c r="AC10" s="4">
        <f t="shared" si="15"/>
        <v>5277000</v>
      </c>
      <c r="AD10" s="4">
        <f t="shared" si="15"/>
        <v>5683080</v>
      </c>
      <c r="AE10" s="4">
        <f t="shared" si="15"/>
        <v>6104880</v>
      </c>
      <c r="AF10" s="4">
        <f t="shared" si="15"/>
        <v>6538080</v>
      </c>
      <c r="AG10" s="4">
        <f t="shared" si="15"/>
        <v>6982680</v>
      </c>
      <c r="AH10" s="4">
        <f t="shared" si="15"/>
        <v>7438680</v>
      </c>
      <c r="AI10" s="4">
        <f t="shared" si="15"/>
        <v>7906080</v>
      </c>
      <c r="AJ10" s="4">
        <f t="shared" si="15"/>
        <v>8384880</v>
      </c>
      <c r="AK10" s="4">
        <f t="shared" si="15"/>
        <v>8875080</v>
      </c>
    </row>
    <row r="11" spans="1:37" x14ac:dyDescent="0.25">
      <c r="E11" s="4"/>
    </row>
    <row r="12" spans="1:37" x14ac:dyDescent="0.25">
      <c r="E12" s="4"/>
      <c r="G12" s="2" t="s">
        <v>36</v>
      </c>
    </row>
    <row r="13" spans="1:37" x14ac:dyDescent="0.25">
      <c r="E13" s="4"/>
      <c r="G13" s="2" t="s">
        <v>38</v>
      </c>
      <c r="H13" s="4">
        <f>SUM(H10)*0.1</f>
        <v>10080</v>
      </c>
      <c r="I13" s="4">
        <f t="shared" ref="I13:AK13" si="16">SUM(I10)*0.1</f>
        <v>21240</v>
      </c>
      <c r="J13" s="4">
        <f t="shared" si="16"/>
        <v>33528</v>
      </c>
      <c r="K13" s="4">
        <f t="shared" si="16"/>
        <v>46992</v>
      </c>
      <c r="L13" s="4">
        <f t="shared" si="16"/>
        <v>61680</v>
      </c>
      <c r="M13" s="4">
        <f t="shared" si="16"/>
        <v>77640</v>
      </c>
      <c r="N13" s="4">
        <f t="shared" si="16"/>
        <v>94920</v>
      </c>
      <c r="O13" s="4">
        <f t="shared" si="16"/>
        <v>113568</v>
      </c>
      <c r="P13" s="4">
        <f t="shared" si="16"/>
        <v>133632</v>
      </c>
      <c r="Q13" s="4">
        <f t="shared" si="16"/>
        <v>155160</v>
      </c>
      <c r="R13" s="4">
        <f t="shared" si="16"/>
        <v>178200</v>
      </c>
      <c r="S13" s="4">
        <f t="shared" si="16"/>
        <v>202800</v>
      </c>
      <c r="T13" s="4">
        <f t="shared" si="16"/>
        <v>229008</v>
      </c>
      <c r="U13" s="4">
        <f t="shared" si="16"/>
        <v>256548</v>
      </c>
      <c r="V13" s="4">
        <f t="shared" si="16"/>
        <v>285444</v>
      </c>
      <c r="W13" s="4">
        <f t="shared" si="16"/>
        <v>315720</v>
      </c>
      <c r="X13" s="4">
        <f t="shared" si="16"/>
        <v>347400</v>
      </c>
      <c r="Y13" s="4">
        <f t="shared" si="16"/>
        <v>380508</v>
      </c>
      <c r="Z13" s="4">
        <f t="shared" si="16"/>
        <v>415068</v>
      </c>
      <c r="AA13" s="4">
        <f t="shared" si="16"/>
        <v>451104</v>
      </c>
      <c r="AB13" s="4">
        <f t="shared" si="16"/>
        <v>488640</v>
      </c>
      <c r="AC13" s="4">
        <f t="shared" si="16"/>
        <v>527700</v>
      </c>
      <c r="AD13" s="4">
        <f t="shared" si="16"/>
        <v>568308</v>
      </c>
      <c r="AE13" s="4">
        <f t="shared" si="16"/>
        <v>610488</v>
      </c>
      <c r="AF13" s="4">
        <f t="shared" si="16"/>
        <v>653808</v>
      </c>
      <c r="AG13" s="4">
        <f t="shared" si="16"/>
        <v>698268</v>
      </c>
      <c r="AH13" s="4">
        <f t="shared" si="16"/>
        <v>743868</v>
      </c>
      <c r="AI13" s="4">
        <f t="shared" si="16"/>
        <v>790608</v>
      </c>
      <c r="AJ13" s="4">
        <f t="shared" si="16"/>
        <v>838488</v>
      </c>
      <c r="AK13" s="4">
        <f t="shared" si="16"/>
        <v>887508</v>
      </c>
    </row>
    <row r="14" spans="1:37" x14ac:dyDescent="0.25">
      <c r="E14" s="4"/>
      <c r="G14" s="2" t="s">
        <v>69</v>
      </c>
      <c r="H14" s="4">
        <f>SUM(H10)*0.12</f>
        <v>12096</v>
      </c>
      <c r="I14" s="4">
        <f t="shared" ref="I14:AK14" si="17">SUM(I10)*0.12</f>
        <v>25488</v>
      </c>
      <c r="J14" s="4">
        <f t="shared" si="17"/>
        <v>40233.599999999999</v>
      </c>
      <c r="K14" s="4">
        <f t="shared" si="17"/>
        <v>56390.400000000001</v>
      </c>
      <c r="L14" s="4">
        <f t="shared" si="17"/>
        <v>74016</v>
      </c>
      <c r="M14" s="4">
        <f t="shared" si="17"/>
        <v>93168</v>
      </c>
      <c r="N14" s="4">
        <f t="shared" si="17"/>
        <v>113904</v>
      </c>
      <c r="O14" s="4">
        <f t="shared" si="17"/>
        <v>136281.60000000001</v>
      </c>
      <c r="P14" s="4">
        <f t="shared" si="17"/>
        <v>160358.39999999999</v>
      </c>
      <c r="Q14" s="4">
        <f t="shared" si="17"/>
        <v>186192</v>
      </c>
      <c r="R14" s="4">
        <f t="shared" si="17"/>
        <v>213840</v>
      </c>
      <c r="S14" s="4">
        <f t="shared" si="17"/>
        <v>243360</v>
      </c>
      <c r="T14" s="4">
        <f t="shared" si="17"/>
        <v>274809.59999999998</v>
      </c>
      <c r="U14" s="4">
        <f t="shared" si="17"/>
        <v>307857.59999999998</v>
      </c>
      <c r="V14" s="4">
        <f t="shared" si="17"/>
        <v>342532.8</v>
      </c>
      <c r="W14" s="4">
        <f t="shared" si="17"/>
        <v>378864</v>
      </c>
      <c r="X14" s="4">
        <f t="shared" si="17"/>
        <v>416880</v>
      </c>
      <c r="Y14" s="4">
        <f t="shared" si="17"/>
        <v>456609.6</v>
      </c>
      <c r="Z14" s="4">
        <f t="shared" si="17"/>
        <v>498081.6</v>
      </c>
      <c r="AA14" s="4">
        <f t="shared" si="17"/>
        <v>541324.79999999993</v>
      </c>
      <c r="AB14" s="4">
        <f t="shared" si="17"/>
        <v>586368</v>
      </c>
      <c r="AC14" s="4">
        <f t="shared" si="17"/>
        <v>633240</v>
      </c>
      <c r="AD14" s="4">
        <f>SUM(AD10)*0.12</f>
        <v>681969.6</v>
      </c>
      <c r="AE14" s="4">
        <f t="shared" si="17"/>
        <v>732585.6</v>
      </c>
      <c r="AF14" s="4">
        <f t="shared" si="17"/>
        <v>784569.6</v>
      </c>
      <c r="AG14" s="4">
        <f t="shared" si="17"/>
        <v>837921.6</v>
      </c>
      <c r="AH14" s="4">
        <f t="shared" si="17"/>
        <v>892641.6</v>
      </c>
      <c r="AI14" s="4">
        <f t="shared" si="17"/>
        <v>948729.6</v>
      </c>
      <c r="AJ14" s="4">
        <f t="shared" si="17"/>
        <v>1006185.6</v>
      </c>
      <c r="AK14" s="4">
        <f t="shared" si="17"/>
        <v>1065009.5999999999</v>
      </c>
    </row>
    <row r="15" spans="1:37" x14ac:dyDescent="0.25">
      <c r="E15" s="4"/>
      <c r="G15" s="2" t="s">
        <v>70</v>
      </c>
      <c r="H15" s="4">
        <f>SUM(H10)*0.1</f>
        <v>10080</v>
      </c>
      <c r="I15" s="4">
        <f t="shared" ref="I15:AK15" si="18">SUM(I10)*0.1</f>
        <v>21240</v>
      </c>
      <c r="J15" s="4">
        <f t="shared" si="18"/>
        <v>33528</v>
      </c>
      <c r="K15" s="4">
        <f t="shared" si="18"/>
        <v>46992</v>
      </c>
      <c r="L15" s="4">
        <f t="shared" si="18"/>
        <v>61680</v>
      </c>
      <c r="M15" s="4">
        <f t="shared" si="18"/>
        <v>77640</v>
      </c>
      <c r="N15" s="4">
        <f t="shared" si="18"/>
        <v>94920</v>
      </c>
      <c r="O15" s="4">
        <f t="shared" si="18"/>
        <v>113568</v>
      </c>
      <c r="P15" s="4">
        <f t="shared" si="18"/>
        <v>133632</v>
      </c>
      <c r="Q15" s="4">
        <f t="shared" si="18"/>
        <v>155160</v>
      </c>
      <c r="R15" s="4">
        <f t="shared" si="18"/>
        <v>178200</v>
      </c>
      <c r="S15" s="4">
        <f t="shared" si="18"/>
        <v>202800</v>
      </c>
      <c r="T15" s="4">
        <f t="shared" si="18"/>
        <v>229008</v>
      </c>
      <c r="U15" s="4">
        <f t="shared" si="18"/>
        <v>256548</v>
      </c>
      <c r="V15" s="4">
        <f t="shared" si="18"/>
        <v>285444</v>
      </c>
      <c r="W15" s="4">
        <f t="shared" si="18"/>
        <v>315720</v>
      </c>
      <c r="X15" s="4">
        <f t="shared" si="18"/>
        <v>347400</v>
      </c>
      <c r="Y15" s="4">
        <f t="shared" si="18"/>
        <v>380508</v>
      </c>
      <c r="Z15" s="4">
        <f t="shared" si="18"/>
        <v>415068</v>
      </c>
      <c r="AA15" s="4">
        <f t="shared" si="18"/>
        <v>451104</v>
      </c>
      <c r="AB15" s="4">
        <f t="shared" si="18"/>
        <v>488640</v>
      </c>
      <c r="AC15" s="4">
        <f t="shared" si="18"/>
        <v>527700</v>
      </c>
      <c r="AD15" s="4">
        <f t="shared" si="18"/>
        <v>568308</v>
      </c>
      <c r="AE15" s="4">
        <f t="shared" si="18"/>
        <v>610488</v>
      </c>
      <c r="AF15" s="4">
        <f t="shared" si="18"/>
        <v>653808</v>
      </c>
      <c r="AG15" s="4">
        <f t="shared" si="18"/>
        <v>698268</v>
      </c>
      <c r="AH15" s="4">
        <f t="shared" si="18"/>
        <v>743868</v>
      </c>
      <c r="AI15" s="4">
        <f t="shared" si="18"/>
        <v>790608</v>
      </c>
      <c r="AJ15" s="4">
        <f t="shared" si="18"/>
        <v>838488</v>
      </c>
      <c r="AK15" s="4">
        <f t="shared" si="18"/>
        <v>887508</v>
      </c>
    </row>
    <row r="16" spans="1:37" x14ac:dyDescent="0.25">
      <c r="E16" s="4"/>
      <c r="G16" s="2" t="s">
        <v>37</v>
      </c>
      <c r="H16" s="4">
        <v>27000</v>
      </c>
      <c r="I16" s="4">
        <f>SUM(27000*I17)</f>
        <v>54000</v>
      </c>
      <c r="J16" s="4">
        <f>SUM(27000*J17)</f>
        <v>81000</v>
      </c>
      <c r="K16" s="4">
        <f>SUM(27000*K17)</f>
        <v>108000</v>
      </c>
      <c r="L16" s="4">
        <f>SUM(27000*L17)</f>
        <v>135000</v>
      </c>
      <c r="M16" s="4">
        <f t="shared" ref="M16:U16" si="19">SUM(27000*M17)</f>
        <v>162000</v>
      </c>
      <c r="N16" s="4">
        <f t="shared" si="19"/>
        <v>189000</v>
      </c>
      <c r="O16" s="4">
        <f t="shared" si="19"/>
        <v>216000</v>
      </c>
      <c r="P16" s="4">
        <f t="shared" si="19"/>
        <v>243000</v>
      </c>
      <c r="Q16" s="4">
        <f t="shared" si="19"/>
        <v>270000</v>
      </c>
      <c r="R16" s="4">
        <f t="shared" si="19"/>
        <v>297000</v>
      </c>
      <c r="S16" s="4">
        <f t="shared" si="19"/>
        <v>324000</v>
      </c>
      <c r="T16" s="4">
        <f t="shared" si="19"/>
        <v>351000</v>
      </c>
      <c r="U16" s="4">
        <f t="shared" si="19"/>
        <v>378000</v>
      </c>
      <c r="V16" s="4">
        <f t="shared" ref="V16" si="20">SUM(27000*V17)</f>
        <v>405000</v>
      </c>
      <c r="W16" s="4">
        <f t="shared" ref="W16" si="21">SUM(27000*W17)</f>
        <v>432000</v>
      </c>
      <c r="X16" s="4">
        <f t="shared" ref="X16" si="22">SUM(27000*X17)</f>
        <v>459000</v>
      </c>
      <c r="Y16" s="4">
        <f t="shared" ref="Y16" si="23">SUM(27000*Y17)</f>
        <v>486000</v>
      </c>
      <c r="Z16" s="4">
        <f t="shared" ref="Z16:AD16" si="24">SUM(27000*Z17)</f>
        <v>513000</v>
      </c>
      <c r="AA16" s="4">
        <f t="shared" si="24"/>
        <v>540000</v>
      </c>
      <c r="AB16" s="4">
        <f t="shared" si="24"/>
        <v>567000</v>
      </c>
      <c r="AC16" s="4">
        <f t="shared" si="24"/>
        <v>594000</v>
      </c>
      <c r="AD16" s="4">
        <f t="shared" si="24"/>
        <v>621000</v>
      </c>
      <c r="AE16" s="4">
        <f t="shared" ref="AE16" si="25">SUM(27000*AE17)</f>
        <v>648000</v>
      </c>
      <c r="AF16" s="4">
        <f t="shared" ref="AF16" si="26">SUM(27000*AF17)</f>
        <v>675000</v>
      </c>
      <c r="AG16" s="4">
        <f t="shared" ref="AG16" si="27">SUM(27000*AG17)</f>
        <v>702000</v>
      </c>
      <c r="AH16" s="4">
        <f t="shared" ref="AH16" si="28">SUM(27000*AH17)</f>
        <v>729000</v>
      </c>
      <c r="AI16" s="4">
        <f t="shared" ref="AI16:AK16" si="29">SUM(27000*AI17)</f>
        <v>756000</v>
      </c>
      <c r="AJ16" s="4">
        <f t="shared" si="29"/>
        <v>783000</v>
      </c>
      <c r="AK16" s="4">
        <f t="shared" si="29"/>
        <v>810000</v>
      </c>
    </row>
    <row r="17" spans="1:38" x14ac:dyDescent="0.25">
      <c r="E17" s="4"/>
      <c r="G17" s="2"/>
      <c r="H17" s="20">
        <v>1</v>
      </c>
      <c r="I17" s="20">
        <v>2</v>
      </c>
      <c r="J17" s="20">
        <v>3</v>
      </c>
      <c r="K17" s="20">
        <v>4</v>
      </c>
      <c r="L17" s="20">
        <v>5</v>
      </c>
      <c r="M17" s="20">
        <v>6</v>
      </c>
      <c r="N17" s="20">
        <v>7</v>
      </c>
      <c r="O17" s="20">
        <v>8</v>
      </c>
      <c r="P17" s="20">
        <v>9</v>
      </c>
      <c r="Q17" s="20">
        <v>10</v>
      </c>
      <c r="R17" s="20">
        <v>11</v>
      </c>
      <c r="S17" s="20">
        <v>12</v>
      </c>
      <c r="T17" s="20">
        <v>13</v>
      </c>
      <c r="U17" s="20">
        <v>14</v>
      </c>
      <c r="V17" s="20">
        <v>15</v>
      </c>
      <c r="W17" s="20">
        <v>16</v>
      </c>
      <c r="X17" s="20">
        <v>17</v>
      </c>
      <c r="Y17" s="20">
        <v>18</v>
      </c>
      <c r="Z17" s="20">
        <v>19</v>
      </c>
      <c r="AA17" s="20">
        <v>20</v>
      </c>
      <c r="AB17" s="20">
        <v>21</v>
      </c>
      <c r="AC17" s="20">
        <v>22</v>
      </c>
      <c r="AD17" s="20">
        <v>23</v>
      </c>
      <c r="AE17" s="20">
        <v>24</v>
      </c>
      <c r="AF17" s="20">
        <v>25</v>
      </c>
      <c r="AG17" s="20">
        <v>26</v>
      </c>
      <c r="AH17" s="20">
        <v>27</v>
      </c>
      <c r="AI17" s="20">
        <v>28</v>
      </c>
      <c r="AJ17" s="20">
        <v>29</v>
      </c>
      <c r="AK17" s="20">
        <v>30</v>
      </c>
      <c r="AL17" s="5"/>
    </row>
    <row r="18" spans="1:38" x14ac:dyDescent="0.25">
      <c r="E18" s="4"/>
      <c r="H18" s="20"/>
      <c r="I18" s="20"/>
      <c r="J18" s="20"/>
      <c r="K18" s="20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E19" s="4"/>
      <c r="F19" s="8"/>
      <c r="G19" s="7" t="s">
        <v>75</v>
      </c>
      <c r="H19" s="6">
        <f>SUM(H20)</f>
        <v>41544</v>
      </c>
      <c r="I19" s="6">
        <f t="shared" ref="I19:AK19" si="30">SUM(I20-H20)</f>
        <v>48888</v>
      </c>
      <c r="J19" s="6">
        <f t="shared" si="30"/>
        <v>56558.399999999994</v>
      </c>
      <c r="K19" s="6">
        <f t="shared" si="30"/>
        <v>64555.199999999983</v>
      </c>
      <c r="L19" s="6">
        <f t="shared" si="30"/>
        <v>72878.400000000023</v>
      </c>
      <c r="M19" s="6">
        <f t="shared" si="30"/>
        <v>81528</v>
      </c>
      <c r="N19" s="6">
        <f t="shared" si="30"/>
        <v>90504</v>
      </c>
      <c r="O19" s="6">
        <f t="shared" si="30"/>
        <v>99806.400000000023</v>
      </c>
      <c r="P19" s="6">
        <f t="shared" si="30"/>
        <v>109435.19999999995</v>
      </c>
      <c r="Q19" s="6">
        <f t="shared" si="30"/>
        <v>119390.40000000002</v>
      </c>
      <c r="R19" s="6">
        <f t="shared" si="30"/>
        <v>129672</v>
      </c>
      <c r="S19" s="6">
        <f t="shared" si="30"/>
        <v>140280</v>
      </c>
      <c r="T19" s="6">
        <f t="shared" si="30"/>
        <v>151214.39999999991</v>
      </c>
      <c r="U19" s="6">
        <f t="shared" si="30"/>
        <v>160272</v>
      </c>
      <c r="V19" s="6">
        <f t="shared" si="30"/>
        <v>169492.80000000028</v>
      </c>
      <c r="W19" s="6">
        <f t="shared" si="30"/>
        <v>178876.79999999981</v>
      </c>
      <c r="X19" s="6">
        <f t="shared" si="30"/>
        <v>188424</v>
      </c>
      <c r="Y19" s="6">
        <f t="shared" si="30"/>
        <v>198134.39999999991</v>
      </c>
      <c r="Z19" s="6">
        <f t="shared" si="30"/>
        <v>208008</v>
      </c>
      <c r="AA19" s="6">
        <f t="shared" si="30"/>
        <v>218044.80000000028</v>
      </c>
      <c r="AB19" s="6">
        <f t="shared" si="30"/>
        <v>228244.79999999981</v>
      </c>
      <c r="AC19" s="6">
        <f t="shared" si="30"/>
        <v>238608</v>
      </c>
      <c r="AD19" s="6">
        <f t="shared" si="30"/>
        <v>249134.40000000037</v>
      </c>
      <c r="AE19" s="6">
        <f t="shared" si="30"/>
        <v>259824</v>
      </c>
      <c r="AF19" s="6">
        <f t="shared" si="30"/>
        <v>267576</v>
      </c>
      <c r="AG19" s="6">
        <f t="shared" si="30"/>
        <v>275328</v>
      </c>
      <c r="AH19" s="6">
        <f t="shared" si="30"/>
        <v>283080</v>
      </c>
      <c r="AI19" s="6">
        <f t="shared" si="30"/>
        <v>290832</v>
      </c>
      <c r="AJ19" s="6">
        <f t="shared" si="30"/>
        <v>298584</v>
      </c>
      <c r="AK19" s="6">
        <f t="shared" si="30"/>
        <v>306336</v>
      </c>
      <c r="AL19" s="5"/>
    </row>
    <row r="20" spans="1:38" x14ac:dyDescent="0.25">
      <c r="E20" s="4"/>
      <c r="F20" s="8"/>
      <c r="G20" s="7" t="s">
        <v>76</v>
      </c>
      <c r="H20" s="6">
        <f>SUM(H10-H13-H14-H15-H16)</f>
        <v>41544</v>
      </c>
      <c r="I20" s="6">
        <f t="shared" ref="I20:AK20" si="31">SUM(I10-I13-I14-I15-I16)</f>
        <v>90432</v>
      </c>
      <c r="J20" s="6">
        <f t="shared" si="31"/>
        <v>146990.39999999999</v>
      </c>
      <c r="K20" s="6">
        <f t="shared" si="31"/>
        <v>211545.59999999998</v>
      </c>
      <c r="L20" s="6">
        <f t="shared" si="31"/>
        <v>284424</v>
      </c>
      <c r="M20" s="6">
        <f t="shared" si="31"/>
        <v>365952</v>
      </c>
      <c r="N20" s="6">
        <f t="shared" si="31"/>
        <v>456456</v>
      </c>
      <c r="O20" s="6">
        <f t="shared" si="31"/>
        <v>556262.40000000002</v>
      </c>
      <c r="P20" s="6">
        <f t="shared" si="31"/>
        <v>665697.6</v>
      </c>
      <c r="Q20" s="6">
        <f t="shared" si="31"/>
        <v>785088</v>
      </c>
      <c r="R20" s="6">
        <f t="shared" si="31"/>
        <v>914760</v>
      </c>
      <c r="S20" s="6">
        <f t="shared" si="31"/>
        <v>1055040</v>
      </c>
      <c r="T20" s="6">
        <f t="shared" si="31"/>
        <v>1206254.3999999999</v>
      </c>
      <c r="U20" s="6">
        <f t="shared" si="31"/>
        <v>1366526.4</v>
      </c>
      <c r="V20" s="6">
        <f t="shared" si="31"/>
        <v>1536019.2000000002</v>
      </c>
      <c r="W20" s="6">
        <f t="shared" si="31"/>
        <v>1714896</v>
      </c>
      <c r="X20" s="6">
        <f t="shared" si="31"/>
        <v>1903320</v>
      </c>
      <c r="Y20" s="6">
        <f t="shared" si="31"/>
        <v>2101454.4</v>
      </c>
      <c r="Z20" s="6">
        <f t="shared" si="31"/>
        <v>2309462.4</v>
      </c>
      <c r="AA20" s="6">
        <f t="shared" si="31"/>
        <v>2527507.2000000002</v>
      </c>
      <c r="AB20" s="6">
        <f t="shared" si="31"/>
        <v>2755752</v>
      </c>
      <c r="AC20" s="6">
        <f t="shared" si="31"/>
        <v>2994360</v>
      </c>
      <c r="AD20" s="6">
        <f t="shared" si="31"/>
        <v>3243494.4000000004</v>
      </c>
      <c r="AE20" s="6">
        <f t="shared" si="31"/>
        <v>3503318.4000000004</v>
      </c>
      <c r="AF20" s="6">
        <f t="shared" si="31"/>
        <v>3770894.4000000004</v>
      </c>
      <c r="AG20" s="6">
        <f t="shared" si="31"/>
        <v>4046222.4000000004</v>
      </c>
      <c r="AH20" s="6">
        <f t="shared" si="31"/>
        <v>4329302.4000000004</v>
      </c>
      <c r="AI20" s="6">
        <f t="shared" si="31"/>
        <v>4620134.4000000004</v>
      </c>
      <c r="AJ20" s="6">
        <f t="shared" si="31"/>
        <v>4918718.4000000004</v>
      </c>
      <c r="AK20" s="6">
        <f t="shared" si="31"/>
        <v>5225054.4000000004</v>
      </c>
    </row>
    <row r="21" spans="1:38" x14ac:dyDescent="0.25">
      <c r="E21" s="4"/>
    </row>
    <row r="22" spans="1:38" ht="17.25" customHeight="1" x14ac:dyDescent="0.25">
      <c r="A22" s="13"/>
      <c r="B22" s="13"/>
      <c r="C22" s="13"/>
      <c r="D22" s="13"/>
      <c r="E22" s="14"/>
      <c r="F22" s="22"/>
      <c r="G22" s="21" t="s">
        <v>71</v>
      </c>
      <c r="H22" s="23">
        <f>SUM(E3)</f>
        <v>211000</v>
      </c>
      <c r="I22" s="23">
        <f>SUM(H22)</f>
        <v>211000</v>
      </c>
      <c r="J22" s="23">
        <f t="shared" ref="J22:Z22" si="32">SUM(I22)</f>
        <v>211000</v>
      </c>
      <c r="K22" s="23">
        <f t="shared" si="32"/>
        <v>211000</v>
      </c>
      <c r="L22" s="23">
        <f t="shared" si="32"/>
        <v>211000</v>
      </c>
      <c r="M22" s="23">
        <f t="shared" si="32"/>
        <v>211000</v>
      </c>
      <c r="N22" s="23">
        <f t="shared" si="32"/>
        <v>211000</v>
      </c>
      <c r="O22" s="23">
        <f t="shared" si="32"/>
        <v>211000</v>
      </c>
      <c r="P22" s="23">
        <f t="shared" si="32"/>
        <v>211000</v>
      </c>
      <c r="Q22" s="23">
        <f t="shared" si="32"/>
        <v>211000</v>
      </c>
      <c r="R22" s="23">
        <f t="shared" si="32"/>
        <v>211000</v>
      </c>
      <c r="S22" s="23">
        <f t="shared" si="32"/>
        <v>211000</v>
      </c>
      <c r="T22" s="23">
        <f t="shared" si="32"/>
        <v>211000</v>
      </c>
      <c r="U22" s="23">
        <f t="shared" si="32"/>
        <v>211000</v>
      </c>
      <c r="V22" s="23">
        <f t="shared" si="32"/>
        <v>211000</v>
      </c>
      <c r="W22" s="23">
        <f t="shared" si="32"/>
        <v>211000</v>
      </c>
      <c r="X22" s="23">
        <f t="shared" si="32"/>
        <v>211000</v>
      </c>
      <c r="Y22" s="23">
        <f t="shared" si="32"/>
        <v>211000</v>
      </c>
      <c r="Z22" s="23">
        <f t="shared" si="32"/>
        <v>211000</v>
      </c>
      <c r="AA22" s="23">
        <f t="shared" ref="AA22" si="33">SUM(Z22)</f>
        <v>211000</v>
      </c>
      <c r="AB22" s="23">
        <f t="shared" ref="AB22" si="34">SUM(AA22)</f>
        <v>211000</v>
      </c>
      <c r="AC22" s="23">
        <f t="shared" ref="AC22" si="35">SUM(AB22)</f>
        <v>211000</v>
      </c>
      <c r="AD22" s="23">
        <f t="shared" ref="AD22" si="36">SUM(AC22)</f>
        <v>211000</v>
      </c>
      <c r="AE22" s="23">
        <f t="shared" ref="AE22" si="37">SUM(AD22)</f>
        <v>211000</v>
      </c>
      <c r="AF22" s="23">
        <f t="shared" ref="AF22" si="38">SUM(AE22)</f>
        <v>211000</v>
      </c>
      <c r="AG22" s="23">
        <f t="shared" ref="AG22" si="39">SUM(AF22)</f>
        <v>211000</v>
      </c>
      <c r="AH22" s="23">
        <f t="shared" ref="AH22" si="40">SUM(AG22)</f>
        <v>211000</v>
      </c>
      <c r="AI22" s="23">
        <f t="shared" ref="AI22" si="41">SUM(AH22)</f>
        <v>211000</v>
      </c>
      <c r="AJ22" s="23">
        <f t="shared" ref="AJ22" si="42">SUM(AI22)</f>
        <v>211000</v>
      </c>
      <c r="AK22" s="23">
        <f t="shared" ref="AK22" si="43">SUM(AJ22)</f>
        <v>211000</v>
      </c>
      <c r="AL22" s="13"/>
    </row>
    <row r="23" spans="1:38" ht="17.25" customHeight="1" x14ac:dyDescent="0.35">
      <c r="A23" s="10"/>
      <c r="B23" s="10"/>
      <c r="C23" s="10"/>
      <c r="D23" s="15"/>
      <c r="E23" s="16"/>
      <c r="F23" s="15"/>
      <c r="G23" s="17" t="s">
        <v>77</v>
      </c>
      <c r="H23" s="12">
        <f>SUM(H24)</f>
        <v>41544</v>
      </c>
      <c r="I23" s="12">
        <f t="shared" ref="I23:AK23" si="44">SUM(I24-H24)</f>
        <v>48888</v>
      </c>
      <c r="J23" s="12">
        <f t="shared" si="44"/>
        <v>56558.399999999994</v>
      </c>
      <c r="K23" s="11">
        <f t="shared" si="44"/>
        <v>64555.199999999983</v>
      </c>
      <c r="L23" s="11">
        <f t="shared" si="44"/>
        <v>72878.400000000023</v>
      </c>
      <c r="M23" s="11">
        <f t="shared" si="44"/>
        <v>81528</v>
      </c>
      <c r="N23" s="11">
        <f t="shared" si="44"/>
        <v>90503.999999999942</v>
      </c>
      <c r="O23" s="11">
        <f t="shared" si="44"/>
        <v>99806.400000000081</v>
      </c>
      <c r="P23" s="11">
        <f t="shared" si="44"/>
        <v>109435.19999999995</v>
      </c>
      <c r="Q23" s="11">
        <f t="shared" si="44"/>
        <v>119390.40000000002</v>
      </c>
      <c r="R23" s="11">
        <f t="shared" si="44"/>
        <v>129672</v>
      </c>
      <c r="S23" s="11">
        <f t="shared" si="44"/>
        <v>140280</v>
      </c>
      <c r="T23" s="11">
        <f t="shared" si="44"/>
        <v>151214.39999999991</v>
      </c>
      <c r="U23" s="11">
        <f t="shared" si="44"/>
        <v>160272</v>
      </c>
      <c r="V23" s="11">
        <f t="shared" si="44"/>
        <v>169492.80000000028</v>
      </c>
      <c r="W23" s="11">
        <f t="shared" si="44"/>
        <v>178876.79999999981</v>
      </c>
      <c r="X23" s="11">
        <f t="shared" si="44"/>
        <v>188423.99999999977</v>
      </c>
      <c r="Y23" s="11">
        <f t="shared" si="44"/>
        <v>198134.40000000014</v>
      </c>
      <c r="Z23" s="11">
        <f t="shared" si="44"/>
        <v>208008</v>
      </c>
      <c r="AA23" s="11">
        <f t="shared" si="44"/>
        <v>218044.80000000028</v>
      </c>
      <c r="AB23" s="11">
        <f t="shared" si="44"/>
        <v>228244.79999999981</v>
      </c>
      <c r="AC23" s="11">
        <f t="shared" si="44"/>
        <v>238608</v>
      </c>
      <c r="AD23" s="11">
        <f t="shared" si="44"/>
        <v>249134.40000000037</v>
      </c>
      <c r="AE23" s="11">
        <f t="shared" si="44"/>
        <v>259824</v>
      </c>
      <c r="AF23" s="11">
        <f t="shared" si="44"/>
        <v>267576</v>
      </c>
      <c r="AG23" s="11">
        <f t="shared" si="44"/>
        <v>275328</v>
      </c>
      <c r="AH23" s="11">
        <f t="shared" si="44"/>
        <v>283080</v>
      </c>
      <c r="AI23" s="11">
        <f t="shared" si="44"/>
        <v>290832</v>
      </c>
      <c r="AJ23" s="11">
        <f t="shared" si="44"/>
        <v>298584</v>
      </c>
      <c r="AK23" s="11">
        <f t="shared" si="44"/>
        <v>306336</v>
      </c>
      <c r="AL23" s="13"/>
    </row>
    <row r="24" spans="1:38" ht="21" x14ac:dyDescent="0.35">
      <c r="A24" s="10"/>
      <c r="B24" s="10"/>
      <c r="C24" s="10"/>
      <c r="D24" s="15"/>
      <c r="E24" s="16"/>
      <c r="F24" s="15"/>
      <c r="G24" s="17" t="s">
        <v>78</v>
      </c>
      <c r="H24" s="12">
        <f>SUM(H20/211000*H22)</f>
        <v>41544</v>
      </c>
      <c r="I24" s="12">
        <f t="shared" ref="I24:W24" si="45">SUM(I20/211000*I22)</f>
        <v>90432</v>
      </c>
      <c r="J24" s="12">
        <f t="shared" si="45"/>
        <v>146990.39999999999</v>
      </c>
      <c r="K24" s="11">
        <f t="shared" si="45"/>
        <v>211545.59999999998</v>
      </c>
      <c r="L24" s="11">
        <f t="shared" si="45"/>
        <v>284424</v>
      </c>
      <c r="M24" s="11">
        <f t="shared" si="45"/>
        <v>365952</v>
      </c>
      <c r="N24" s="11">
        <f t="shared" si="45"/>
        <v>456455.99999999994</v>
      </c>
      <c r="O24" s="11">
        <f t="shared" si="45"/>
        <v>556262.40000000002</v>
      </c>
      <c r="P24" s="11">
        <f t="shared" si="45"/>
        <v>665697.6</v>
      </c>
      <c r="Q24" s="11">
        <f t="shared" si="45"/>
        <v>785088</v>
      </c>
      <c r="R24" s="11">
        <f t="shared" si="45"/>
        <v>914760</v>
      </c>
      <c r="S24" s="11">
        <f t="shared" si="45"/>
        <v>1055040</v>
      </c>
      <c r="T24" s="11">
        <f t="shared" si="45"/>
        <v>1206254.3999999999</v>
      </c>
      <c r="U24" s="11">
        <f t="shared" si="45"/>
        <v>1366526.4</v>
      </c>
      <c r="V24" s="11">
        <f t="shared" si="45"/>
        <v>1536019.2000000002</v>
      </c>
      <c r="W24" s="11">
        <f t="shared" si="45"/>
        <v>1714896</v>
      </c>
      <c r="X24" s="11">
        <f>SUM(X20/211000*X22)</f>
        <v>1903319.9999999998</v>
      </c>
      <c r="Y24" s="11">
        <f t="shared" ref="Y24" si="46">SUM(Y20/211000*Y22)</f>
        <v>2101454.4</v>
      </c>
      <c r="Z24" s="11">
        <f t="shared" ref="Z24" si="47">SUM(Z20/211000*Z22)</f>
        <v>2309462.4</v>
      </c>
      <c r="AA24" s="11">
        <f t="shared" ref="AA24" si="48">SUM(AA20/211000*AA22)</f>
        <v>2527507.2000000002</v>
      </c>
      <c r="AB24" s="11">
        <f t="shared" ref="AB24" si="49">SUM(AB20/211000*AB22)</f>
        <v>2755752</v>
      </c>
      <c r="AC24" s="11">
        <f t="shared" ref="AC24" si="50">SUM(AC20/211000*AC22)</f>
        <v>2994360</v>
      </c>
      <c r="AD24" s="11">
        <f t="shared" ref="AD24" si="51">SUM(AD20/211000*AD22)</f>
        <v>3243494.4000000004</v>
      </c>
      <c r="AE24" s="11">
        <f t="shared" ref="AE24" si="52">SUM(AE20/211000*AE22)</f>
        <v>3503318.4000000004</v>
      </c>
      <c r="AF24" s="11">
        <f t="shared" ref="AF24" si="53">SUM(AF20/211000*AF22)</f>
        <v>3770894.4000000004</v>
      </c>
      <c r="AG24" s="11">
        <f t="shared" ref="AG24" si="54">SUM(AG20/211000*AG22)</f>
        <v>4046222.4000000004</v>
      </c>
      <c r="AH24" s="11">
        <f t="shared" ref="AH24" si="55">SUM(AH20/211000*AH22)</f>
        <v>4329302.4000000004</v>
      </c>
      <c r="AI24" s="11">
        <f t="shared" ref="AI24" si="56">SUM(AI20/211000*AI22)</f>
        <v>4620134.4000000004</v>
      </c>
      <c r="AJ24" s="11">
        <f t="shared" ref="AJ24" si="57">SUM(AJ20/211000*AJ22)</f>
        <v>4918718.4000000004</v>
      </c>
      <c r="AK24" s="11">
        <f t="shared" ref="AK24" si="58">SUM(AK20/211000*AK22)</f>
        <v>5225054.4000000004</v>
      </c>
    </row>
    <row r="28" spans="1:38" ht="26.25" x14ac:dyDescent="0.4">
      <c r="E28" s="27" t="s">
        <v>74</v>
      </c>
      <c r="F28" s="27"/>
      <c r="G28" s="27"/>
      <c r="H28" s="27"/>
      <c r="I28" s="27"/>
      <c r="J28" s="27"/>
      <c r="K28" s="27"/>
    </row>
    <row r="29" spans="1:38" x14ac:dyDescent="0.25">
      <c r="A29" s="3"/>
      <c r="B29" s="3"/>
      <c r="C29" s="35"/>
      <c r="D29" s="35"/>
      <c r="E29" s="34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38" x14ac:dyDescent="0.25">
      <c r="A30" s="3"/>
      <c r="B30" s="3"/>
      <c r="C30" s="35"/>
      <c r="D30" s="35"/>
      <c r="E30" s="34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38" x14ac:dyDescent="0.25">
      <c r="A31" s="3"/>
      <c r="B31" s="3"/>
      <c r="C31" s="35"/>
      <c r="D31" s="35"/>
      <c r="E31" s="34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38" x14ac:dyDescent="0.25">
      <c r="A32" s="3"/>
      <c r="B32" s="3"/>
      <c r="C32" s="35"/>
      <c r="D32" s="35"/>
      <c r="E32" s="34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x14ac:dyDescent="0.25">
      <c r="A33" s="3"/>
      <c r="B33" s="3"/>
      <c r="C33" s="35"/>
      <c r="D33" s="35"/>
      <c r="E33" s="34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x14ac:dyDescent="0.25">
      <c r="A34" s="3"/>
      <c r="B34" s="3"/>
      <c r="C34" s="35"/>
      <c r="D34" s="35"/>
      <c r="E34" s="34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25">
      <c r="A35" s="3"/>
      <c r="B35" s="3"/>
      <c r="C35" s="35"/>
      <c r="D35" s="35"/>
      <c r="E35" s="34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x14ac:dyDescent="0.25">
      <c r="A36" s="3"/>
      <c r="B36" s="3"/>
      <c r="C36" s="35"/>
      <c r="D36" s="35"/>
      <c r="E36" s="34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x14ac:dyDescent="0.25">
      <c r="A37" s="3"/>
      <c r="B37" s="3"/>
      <c r="C37" s="35"/>
      <c r="D37" s="35"/>
      <c r="E37" s="34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x14ac:dyDescent="0.25">
      <c r="A38" s="3"/>
      <c r="B38" s="3"/>
      <c r="C38" s="35"/>
      <c r="D38" s="35"/>
      <c r="E38" s="34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x14ac:dyDescent="0.25">
      <c r="A39" s="3"/>
      <c r="B39" s="3"/>
      <c r="C39" s="35"/>
      <c r="D39" s="35"/>
      <c r="E39" s="34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x14ac:dyDescent="0.25">
      <c r="A40" s="3"/>
      <c r="B40" s="3"/>
      <c r="C40" s="35"/>
      <c r="D40" s="35"/>
      <c r="E40" s="34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x14ac:dyDescent="0.25">
      <c r="A41" s="3"/>
      <c r="B41" s="3"/>
      <c r="C41" s="35"/>
      <c r="D41" s="35"/>
      <c r="E41" s="34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x14ac:dyDescent="0.25">
      <c r="C42" s="35"/>
      <c r="D42" s="35"/>
      <c r="E42" s="34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x14ac:dyDescent="0.25">
      <c r="C43" s="35"/>
      <c r="D43" s="35"/>
      <c r="E43" s="34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x14ac:dyDescent="0.25">
      <c r="C44" s="35"/>
      <c r="D44" s="35"/>
      <c r="E44" s="34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x14ac:dyDescent="0.25">
      <c r="C45" s="35"/>
      <c r="D45" s="35"/>
      <c r="E45" s="34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x14ac:dyDescent="0.25">
      <c r="C46" s="35"/>
      <c r="D46" s="35"/>
      <c r="E46" s="34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x14ac:dyDescent="0.25">
      <c r="C47" s="35"/>
      <c r="D47" s="35"/>
      <c r="E47" s="34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x14ac:dyDescent="0.25">
      <c r="C48" s="35"/>
      <c r="D48" s="35"/>
      <c r="E48" s="34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3:19" x14ac:dyDescent="0.25">
      <c r="C49" s="35"/>
      <c r="D49" s="35"/>
      <c r="E49" s="34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3:19" x14ac:dyDescent="0.25">
      <c r="C50" s="35"/>
      <c r="D50" s="35"/>
      <c r="E50" s="34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3:19" x14ac:dyDescent="0.25">
      <c r="C51" s="35"/>
      <c r="D51" s="35"/>
      <c r="E51" s="34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3:19" x14ac:dyDescent="0.25">
      <c r="C52" s="36"/>
      <c r="D52" s="36"/>
      <c r="E52" s="37"/>
      <c r="F52" s="37"/>
      <c r="G52" s="29"/>
      <c r="H52" s="29"/>
      <c r="I52" s="29"/>
      <c r="J52" s="29"/>
      <c r="K52" s="29"/>
      <c r="L52" s="29"/>
      <c r="M52" s="29"/>
      <c r="N52" s="28"/>
      <c r="O52" s="28"/>
      <c r="P52" s="28"/>
      <c r="Q52" s="28"/>
      <c r="R52" s="28"/>
      <c r="S52" s="28"/>
    </row>
    <row r="53" spans="3:19" x14ac:dyDescent="0.25">
      <c r="C53" s="36"/>
      <c r="D53" s="36"/>
      <c r="E53" s="37"/>
      <c r="F53" s="37"/>
      <c r="G53" s="29"/>
      <c r="H53" s="29"/>
      <c r="I53" s="29"/>
      <c r="J53" s="29"/>
      <c r="K53" s="29"/>
      <c r="L53" s="29"/>
      <c r="M53" s="29"/>
      <c r="N53" s="28"/>
      <c r="O53" s="28"/>
      <c r="P53" s="28"/>
      <c r="Q53" s="28"/>
      <c r="R53" s="28"/>
      <c r="S53" s="28"/>
    </row>
    <row r="54" spans="3:19" x14ac:dyDescent="0.25">
      <c r="C54" s="36"/>
      <c r="D54" s="36"/>
      <c r="E54" s="37"/>
      <c r="F54" s="37"/>
      <c r="G54" s="29"/>
      <c r="H54" s="29"/>
      <c r="I54" s="29"/>
      <c r="J54" s="29"/>
      <c r="K54" s="29"/>
      <c r="L54" s="29"/>
      <c r="M54" s="29"/>
      <c r="N54" s="28"/>
      <c r="O54" s="28"/>
      <c r="P54" s="28"/>
      <c r="Q54" s="28"/>
      <c r="R54" s="28"/>
      <c r="S54" s="28"/>
    </row>
    <row r="55" spans="3:19" x14ac:dyDescent="0.25">
      <c r="C55" s="36"/>
      <c r="D55" s="36"/>
      <c r="E55" s="37"/>
      <c r="F55" s="37"/>
      <c r="G55" s="29"/>
      <c r="H55" s="29"/>
      <c r="I55" s="29"/>
      <c r="J55" s="29"/>
      <c r="K55" s="29"/>
      <c r="L55" s="29"/>
      <c r="M55" s="29"/>
      <c r="N55" s="28"/>
      <c r="O55" s="28"/>
      <c r="P55" s="28"/>
      <c r="Q55" s="28"/>
      <c r="R55" s="28"/>
      <c r="S55" s="28"/>
    </row>
    <row r="56" spans="3:19" x14ac:dyDescent="0.25">
      <c r="C56" s="36"/>
      <c r="D56" s="36"/>
      <c r="E56" s="37"/>
      <c r="F56" s="37"/>
      <c r="G56" s="29"/>
      <c r="H56" s="29"/>
      <c r="I56" s="29"/>
      <c r="J56" s="29"/>
      <c r="K56" s="29"/>
      <c r="L56" s="29"/>
      <c r="M56" s="29"/>
      <c r="N56" s="28"/>
      <c r="O56" s="28"/>
      <c r="P56" s="28"/>
      <c r="Q56" s="28"/>
      <c r="R56" s="28"/>
      <c r="S56" s="28"/>
    </row>
    <row r="57" spans="3:19" x14ac:dyDescent="0.25">
      <c r="C57" s="30"/>
      <c r="D57" s="30"/>
      <c r="E57" s="30"/>
      <c r="F57" s="30"/>
      <c r="G57" s="29"/>
      <c r="H57" s="29"/>
      <c r="I57" s="29"/>
      <c r="J57" s="29"/>
      <c r="K57" s="29"/>
      <c r="L57" s="29"/>
      <c r="M57" s="29"/>
      <c r="N57" s="28"/>
      <c r="O57" s="28"/>
      <c r="P57" s="28"/>
      <c r="Q57" s="28"/>
      <c r="R57" s="28"/>
      <c r="S57" s="28"/>
    </row>
    <row r="58" spans="3:19" x14ac:dyDescent="0.25">
      <c r="C58" s="30"/>
      <c r="D58" s="30"/>
      <c r="E58" s="30"/>
      <c r="F58" s="30"/>
      <c r="G58" s="36"/>
      <c r="H58" s="36"/>
      <c r="I58" s="36"/>
      <c r="J58" s="36"/>
      <c r="K58" s="29"/>
      <c r="L58" s="29"/>
      <c r="M58" s="29"/>
      <c r="N58" s="28"/>
      <c r="O58" s="28"/>
      <c r="P58" s="28"/>
      <c r="Q58" s="28"/>
      <c r="R58" s="28"/>
      <c r="S58" s="28"/>
    </row>
    <row r="59" spans="3:19" x14ac:dyDescent="0.25">
      <c r="C59" s="30"/>
      <c r="D59" s="30"/>
      <c r="E59" s="30"/>
      <c r="F59" s="30"/>
      <c r="G59" s="31"/>
      <c r="H59" s="32"/>
      <c r="I59" s="31"/>
      <c r="J59" s="31"/>
      <c r="K59" s="29"/>
      <c r="L59" s="29"/>
      <c r="M59" s="29"/>
      <c r="N59" s="28"/>
      <c r="O59" s="28"/>
      <c r="P59" s="28"/>
      <c r="Q59" s="28"/>
      <c r="R59" s="28"/>
      <c r="S59" s="28"/>
    </row>
    <row r="60" spans="3:19" x14ac:dyDescent="0.25">
      <c r="C60" s="30"/>
      <c r="D60" s="30"/>
      <c r="E60" s="30"/>
      <c r="F60" s="30"/>
      <c r="G60" s="38"/>
      <c r="H60" s="38"/>
      <c r="I60" s="38"/>
      <c r="J60" s="38"/>
      <c r="K60" s="29"/>
      <c r="L60" s="29"/>
      <c r="M60" s="29"/>
      <c r="N60" s="28"/>
      <c r="O60" s="28"/>
      <c r="P60" s="28"/>
      <c r="Q60" s="28"/>
      <c r="R60" s="28"/>
      <c r="S60" s="28"/>
    </row>
    <row r="61" spans="3:19" x14ac:dyDescent="0.25">
      <c r="C61" s="30"/>
      <c r="D61" s="30"/>
      <c r="E61" s="30"/>
      <c r="F61" s="30"/>
      <c r="G61" s="38"/>
      <c r="H61" s="38"/>
      <c r="I61" s="38"/>
      <c r="J61" s="38"/>
      <c r="K61" s="29"/>
      <c r="L61" s="29"/>
      <c r="M61" s="29"/>
      <c r="N61" s="28"/>
      <c r="O61" s="28"/>
      <c r="P61" s="28"/>
      <c r="Q61" s="28"/>
      <c r="R61" s="28"/>
      <c r="S61" s="28"/>
    </row>
    <row r="62" spans="3:19" x14ac:dyDescent="0.25">
      <c r="C62" s="30"/>
      <c r="D62" s="30"/>
      <c r="E62" s="30"/>
      <c r="F62" s="30"/>
      <c r="G62" s="29"/>
      <c r="H62" s="29"/>
      <c r="I62" s="29"/>
      <c r="J62" s="29"/>
      <c r="K62" s="29"/>
      <c r="L62" s="29"/>
      <c r="M62" s="29"/>
      <c r="N62" s="28"/>
      <c r="O62" s="28"/>
      <c r="P62" s="28"/>
      <c r="Q62" s="28"/>
      <c r="R62" s="28"/>
      <c r="S62" s="28"/>
    </row>
    <row r="63" spans="3:19" x14ac:dyDescent="0.25">
      <c r="C63" s="30"/>
      <c r="D63" s="30"/>
      <c r="E63" s="30"/>
      <c r="F63" s="30"/>
      <c r="G63" s="29"/>
      <c r="H63" s="29"/>
      <c r="I63" s="29"/>
      <c r="J63" s="29"/>
      <c r="K63" s="29"/>
      <c r="L63" s="29"/>
      <c r="M63" s="29"/>
      <c r="N63" s="28"/>
      <c r="O63" s="28"/>
      <c r="P63" s="28"/>
      <c r="Q63" s="28"/>
      <c r="R63" s="28"/>
      <c r="S63" s="28"/>
    </row>
    <row r="64" spans="3:19" x14ac:dyDescent="0.25">
      <c r="C64" s="30"/>
      <c r="D64" s="30"/>
      <c r="E64" s="30"/>
      <c r="F64" s="30"/>
      <c r="G64" s="29"/>
      <c r="H64" s="29"/>
      <c r="I64" s="29"/>
      <c r="J64" s="29"/>
      <c r="K64" s="29"/>
      <c r="L64" s="29"/>
      <c r="M64" s="29"/>
      <c r="N64" s="28"/>
      <c r="O64" s="28"/>
      <c r="P64" s="28"/>
      <c r="Q64" s="28"/>
      <c r="R64" s="28"/>
      <c r="S64" s="28"/>
    </row>
    <row r="65" spans="3:19" x14ac:dyDescent="0.25">
      <c r="C65" s="30"/>
      <c r="D65" s="30"/>
      <c r="E65" s="30"/>
      <c r="F65" s="30"/>
      <c r="G65" s="29"/>
      <c r="H65" s="29"/>
      <c r="I65" s="29"/>
      <c r="J65" s="29"/>
      <c r="K65" s="29"/>
      <c r="L65" s="29"/>
      <c r="M65" s="29"/>
      <c r="N65" s="28"/>
      <c r="O65" s="28"/>
      <c r="P65" s="28"/>
      <c r="Q65" s="28"/>
      <c r="R65" s="28"/>
      <c r="S65" s="28"/>
    </row>
    <row r="66" spans="3:19" x14ac:dyDescent="0.25">
      <c r="C66" s="30"/>
      <c r="D66" s="30"/>
      <c r="E66" s="30"/>
      <c r="F66" s="30"/>
      <c r="G66" s="29"/>
      <c r="H66" s="29"/>
      <c r="I66" s="29"/>
      <c r="J66" s="29"/>
      <c r="K66" s="29"/>
      <c r="L66" s="29"/>
      <c r="M66" s="29"/>
      <c r="N66" s="28"/>
      <c r="O66" s="28"/>
      <c r="P66" s="28"/>
      <c r="Q66" s="28"/>
      <c r="R66" s="28"/>
      <c r="S66" s="28"/>
    </row>
    <row r="67" spans="3:19" x14ac:dyDescent="0.2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8"/>
      <c r="O67" s="28"/>
      <c r="P67" s="28"/>
      <c r="Q67" s="28"/>
      <c r="R67" s="28"/>
      <c r="S67" s="28"/>
    </row>
    <row r="68" spans="3:19" x14ac:dyDescent="0.25">
      <c r="C68" s="30"/>
      <c r="D68" s="30"/>
      <c r="E68" s="30"/>
      <c r="F68" s="30"/>
      <c r="G68" s="29"/>
      <c r="H68" s="29"/>
      <c r="I68" s="29"/>
      <c r="J68" s="29"/>
      <c r="K68" s="29"/>
      <c r="L68" s="29"/>
      <c r="M68" s="29"/>
      <c r="N68" s="28"/>
      <c r="O68" s="28"/>
      <c r="P68" s="28"/>
      <c r="Q68" s="28"/>
      <c r="R68" s="28"/>
      <c r="S68" s="28"/>
    </row>
    <row r="69" spans="3:19" x14ac:dyDescent="0.25">
      <c r="C69" s="30"/>
      <c r="D69" s="30"/>
      <c r="E69" s="30"/>
      <c r="F69" s="30"/>
      <c r="G69" s="29"/>
      <c r="H69" s="29"/>
      <c r="I69" s="29"/>
      <c r="J69" s="29"/>
      <c r="K69" s="29"/>
      <c r="L69" s="29"/>
      <c r="M69" s="29"/>
      <c r="N69" s="28"/>
      <c r="O69" s="28"/>
      <c r="P69" s="28"/>
      <c r="Q69" s="28"/>
      <c r="R69" s="28"/>
      <c r="S69" s="28"/>
    </row>
    <row r="70" spans="3:19" x14ac:dyDescent="0.25">
      <c r="C70" s="30"/>
      <c r="D70" s="30"/>
      <c r="E70" s="30"/>
      <c r="F70" s="30"/>
      <c r="G70" s="29"/>
      <c r="H70" s="29"/>
      <c r="I70" s="29"/>
      <c r="J70" s="29"/>
      <c r="K70" s="29"/>
      <c r="L70" s="29"/>
      <c r="M70" s="29"/>
      <c r="N70" s="28"/>
      <c r="O70" s="28"/>
      <c r="P70" s="28"/>
      <c r="Q70" s="28"/>
      <c r="R70" s="28"/>
      <c r="S70" s="28"/>
    </row>
    <row r="71" spans="3:19" x14ac:dyDescent="0.25"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3:19" x14ac:dyDescent="0.25"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3:19" x14ac:dyDescent="0.25"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3:19" x14ac:dyDescent="0.25"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</sheetData>
  <mergeCells count="63">
    <mergeCell ref="G58:H58"/>
    <mergeCell ref="I58:J58"/>
    <mergeCell ref="G60:H60"/>
    <mergeCell ref="I60:J60"/>
    <mergeCell ref="G61:H61"/>
    <mergeCell ref="I61:J6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E41:F41"/>
    <mergeCell ref="C30:D30"/>
    <mergeCell ref="C31:D31"/>
    <mergeCell ref="C32:D32"/>
    <mergeCell ref="C33:D33"/>
    <mergeCell ref="C34:D34"/>
    <mergeCell ref="C37:D37"/>
    <mergeCell ref="C38:D38"/>
    <mergeCell ref="C39:D39"/>
    <mergeCell ref="C40:D40"/>
    <mergeCell ref="C41:D41"/>
    <mergeCell ref="E38:F38"/>
    <mergeCell ref="C35:D35"/>
    <mergeCell ref="C36:D36"/>
    <mergeCell ref="E39:F39"/>
    <mergeCell ref="E40:F40"/>
    <mergeCell ref="E33:F33"/>
    <mergeCell ref="E34:F34"/>
    <mergeCell ref="E35:F35"/>
    <mergeCell ref="E36:F36"/>
    <mergeCell ref="E37:F37"/>
    <mergeCell ref="C1:Q1"/>
    <mergeCell ref="E29:F29"/>
    <mergeCell ref="E30:F30"/>
    <mergeCell ref="E31:F31"/>
    <mergeCell ref="E32:F32"/>
    <mergeCell ref="C29:D29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Rodolphe Guglielmi</dc:creator>
  <cp:lastModifiedBy>Rodolphe Guglielmi</cp:lastModifiedBy>
  <dcterms:created xsi:type="dcterms:W3CDTF">2020-05-06T08:02:49Z</dcterms:created>
  <dcterms:modified xsi:type="dcterms:W3CDTF">2020-05-15T10:51:13Z</dcterms:modified>
</cp:coreProperties>
</file>